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mc:AlternateContent xmlns:mc="http://schemas.openxmlformats.org/markup-compatibility/2006">
    <mc:Choice Requires="x15">
      <x15ac:absPath xmlns:x15ac="http://schemas.microsoft.com/office/spreadsheetml/2010/11/ac" url="D:\Vectortool_soft\Projects\BendingToolsPriceCalc\data\"/>
    </mc:Choice>
  </mc:AlternateContent>
  <xr:revisionPtr revIDLastSave="0" documentId="13_ncr:1_{98D6396D-F0D4-43E3-BA5F-73E22B7366BB}" xr6:coauthVersionLast="45" xr6:coauthVersionMax="45" xr10:uidLastSave="{00000000-0000-0000-0000-000000000000}"/>
  <bookViews>
    <workbookView xWindow="-120" yWindow="-120" windowWidth="29040" windowHeight="15840" xr2:uid="{00000000-000D-0000-FFFF-FFFF00000000}"/>
  </bookViews>
  <sheets>
    <sheet name="Sheet" sheetId="1" r:id="rId1"/>
  </sheets>
  <definedNames>
    <definedName name="_xlnm.Print_Area" localSheetId="0">Sheet!$A$1:$U$51</definedName>
  </definedNames>
  <calcPr calcId="18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R24" i="1" l="1"/>
  <c r="P24" i="1"/>
  <c r="L19" i="1"/>
  <c r="N19" i="1" s="1"/>
  <c r="R19" i="1" s="1"/>
  <c r="Q19" i="1" s="1"/>
  <c r="O19" i="1" s="1"/>
  <c r="P19" i="1" s="1"/>
  <c r="I19" i="1"/>
  <c r="N18" i="1"/>
  <c r="R18" i="1" s="1"/>
  <c r="Q18" i="1" s="1"/>
  <c r="O18" i="1" s="1"/>
  <c r="P18" i="1" s="1"/>
  <c r="M18" i="1"/>
  <c r="L18" i="1"/>
  <c r="I18" i="1"/>
  <c r="L17" i="1"/>
  <c r="N17" i="1" s="1"/>
  <c r="R17" i="1" s="1"/>
  <c r="I17" i="1"/>
  <c r="I20" i="1" s="1"/>
  <c r="F10" i="1"/>
  <c r="Q17" i="1" l="1"/>
  <c r="O17" i="1" s="1"/>
  <c r="P17" i="1" s="1"/>
  <c r="P21" i="1" s="1"/>
  <c r="P22" i="1" s="1"/>
  <c r="P23" i="1" s="1"/>
  <c r="P25" i="1" s="1"/>
  <c r="R21" i="1"/>
  <c r="R22" i="1" s="1"/>
  <c r="R23" i="1" s="1"/>
  <c r="R25" i="1"/>
  <c r="M17" i="1"/>
  <c r="M19" i="1"/>
  <c r="T18" i="1" l="1"/>
  <c r="S18" i="1" s="1"/>
  <c r="T17" i="1"/>
  <c r="T19" i="1"/>
  <c r="S19" i="1" s="1"/>
  <c r="T21" i="1" l="1"/>
  <c r="T22" i="1" s="1"/>
  <c r="T23" i="1" s="1"/>
  <c r="S17" i="1"/>
</calcChain>
</file>

<file path=xl/sharedStrings.xml><?xml version="1.0" encoding="utf-8"?>
<sst xmlns="http://schemas.openxmlformats.org/spreadsheetml/2006/main" count="45" uniqueCount="45">
  <si>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</si>
  <si>
    <t>ТОВ "Автодеталі"</t>
  </si>
  <si>
    <t>Техніко-комерційна пропозиція на постачання інструменту TECNOSTAMP S.R.L для листозгинального пресу з ЧПК</t>
  </si>
  <si>
    <t>№</t>
  </si>
  <si>
    <t>Description</t>
  </si>
  <si>
    <t>Опис</t>
  </si>
  <si>
    <t>/</t>
  </si>
  <si>
    <t>Розмір, мм</t>
  </si>
  <si>
    <t>Вага</t>
  </si>
  <si>
    <t>Кіл-ть</t>
  </si>
  <si>
    <t>ЗАКУПКА</t>
  </si>
  <si>
    <t>Вартість позиції</t>
  </si>
  <si>
    <t>Відсоток від вартості позиції</t>
  </si>
  <si>
    <t>Ціна од. EURO</t>
  </si>
  <si>
    <t>Ціна разом EURO</t>
  </si>
  <si>
    <t>Ціна од. ГРН</t>
  </si>
  <si>
    <t>Ціна разом ГРН</t>
  </si>
  <si>
    <t>1C за одиницю UAH</t>
  </si>
  <si>
    <t>1C разом UAH</t>
  </si>
  <si>
    <t>10.142M  α=60° R=0,8 H=67,00 
L = 415</t>
  </si>
  <si>
    <t xml:space="preserve">10.142M Пуансон AMADA α=60° R=0,8 мм H=67,00 мм;
Граничне навантаження 60Т/М;
Матеріал Steel C45;
Індукційне гартування поверхонь зношування (52-55 HRC);
Довжина L = 415 мм                                                                                                                                                                          </t>
  </si>
  <si>
    <t>10.142S  α=60° R=0,8 H=67,00 
L = 835</t>
  </si>
  <si>
    <t xml:space="preserve">10.142S Пуансон AMADA α=60° R=0,8 мм H=67,00 мм;
Граничне навантаження 60Т/М;
Матеріал Steel C45;
Індукційне гартування поверхонь зношування (52-55 HRC);
Довжина L = 835 мм                                                                                                                                                                          </t>
  </si>
  <si>
    <t>10.142K  α=60° R=0,8 H=67,00
L = 800 SECTIONED</t>
  </si>
  <si>
    <t xml:space="preserve">10.142K Пуансон AMADA α=60° R=0,8 мм H=67,00 мм;
Граничне навантаження 60Т/М;
Матеріал Steel C45;
Індукційне гартування поверхонь зношування (52-55 HRC);
Довжина L = 100L + 150 + 50 + 40 + 20 + 15 + 15 + 10 + 300 + 100R = 800 мм                                                                                                                                                                          </t>
  </si>
  <si>
    <t>Разом</t>
  </si>
  <si>
    <t>ПДВ</t>
  </si>
  <si>
    <t>Вартість разом з ПДВ</t>
  </si>
  <si>
    <t>Вартість доставки до складу у місті Київ</t>
  </si>
  <si>
    <t>Загальна вартість</t>
  </si>
  <si>
    <t>1. Умови оплати згідно з договором.</t>
  </si>
  <si>
    <t>2. Термін доставки</t>
  </si>
  <si>
    <t>3. Відвантаження зі складу в м. Київ відбувається після отримання повної суми оплати, протягом доби, якщо інші умови не визначено договором.</t>
  </si>
  <si>
    <t>4. Доставка відбувається по всій території Україні логістичною компанією "Нова пошта" за тарифами перевізника. 
*Самовивіз зі складу в м. Київ вул. Польова 24.</t>
  </si>
  <si>
    <t>5. Термін дії техніко-комерційної пропозиції 3 (три) календарних дні.
*Вартість інструменту може бути змінено відповідно до змін курсу валют на Міжбанку України.</t>
  </si>
  <si>
    <t>З повагою,</t>
  </si>
  <si>
    <t>Бичевий Віталій</t>
  </si>
  <si>
    <t>Інженер-технолог 
ТОВ "ВЕКТОРТУЛ"</t>
  </si>
  <si>
    <t>+38 044 587 78 38</t>
  </si>
  <si>
    <t>vd@vectortool.com.ua</t>
  </si>
  <si>
    <t>Ми високо цінуємо  спільну роботу з компанією Автодеталі,прагнемо до задоволення ваших виробничих потреб.</t>
  </si>
  <si>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</si>
  <si>
    <t>Бажаю  Вам  і компанії успіху і процвітання!</t>
  </si>
  <si>
    <t>Директор, ТОВ "Вектортул"</t>
  </si>
  <si>
    <t>Сліпченко Віктор Миколайович</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</si>
</sst>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Calibri"/>
      <family val="2"/>
      <scheme val="minor"/>
    </font>
    <font>
      <i/>
      <sz val="8"/>
      <name val="Times New Roman"/>
    </font>
    <font>
      <b/>
      <sz val="9"/>
      <name val="Times New Roman"/>
    </font>
    <font>
      <b/>
      <sz val="10"/>
      <name val="Times New Roman"/>
    </font>
    <font>
      <b/>
      <sz val="5"/>
      <name val="Times New Roman"/>
    </font>
    <font>
      <b/>
      <sz val="7"/>
      <name val="Times New Roman"/>
    </font>
    <font>
      <sz val="8"/>
      <name val="Arial Narrow"/>
    </font>
    <font>
      <sz val="7"/>
      <name val="Times New Roman"/>
    </font>
    <font>
      <sz val="8"/>
      <name val="Times New Roman"/>
    </font>
    <font>
      <b/>
      <sz val="8"/>
      <name val="Times New Roman"/>
    </font>
    <font>
      <sz val="7"/>
      <name val="Arial Narrow"/>
    </font>
    <font>
      <i/>
      <sz val="7"/>
      <name val="Times New Roman"/>
    </font>
    <font>
      <b/>
      <i/>
      <sz val="7"/>
      <name val="Times New Roman"/>
    </font>
    <font>
      <b/>
      <u/>
      <sz val="7"/>
      <color rgb="FF4472C4"/>
      <name val="Times New Roman"/>
    </font>
    <font>
      <b/>
      <i/>
      <sz val="8"/>
      <name val="Times New Roman"/>
    </font>
  </fonts>
  <fills count="4">
    <fill>
      <patternFill patternType="none"/>
    </fill>
    <fill>
      <patternFill patternType="gray125"/>
    </fill>
    <fill>
      <patternFill patternType="solid">
        <fgColor rgb="FFFFFF00"/>
        <bgColor rgb="FFFFFF00"/>
      </patternFill>
    </fill>
    <fill>
      <patternFill patternType="solid">
        <fgColor rgb="FFFF1493"/>
        <bgColor rgb="FFFF1493"/>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41">
    <xf numFmtId="0" fontId="0" fillId="0" borderId="0" xfId="0"/>
    <xf numFmtId="0" fontId="0" fillId="2" borderId="0" xfId="0" applyFill="1"/>
    <xf numFmtId="0" fontId="0" fillId="3" borderId="0" xfId="0" applyFill="1"/>
    <xf numFmtId="14" fontId="2" fillId="0" borderId="0" xfId="0" applyNumberFormat="1" applyFont="1" applyAlignment="1">
      <alignment horizontal="left" vertical="top" wrapText="1"/>
    </xf>
    <xf numFmtId="0" fontId="4" fillId="0" borderId="1" xfId="0" applyFont="1" applyBorder="1" applyAlignment="1">
      <alignment horizontal="center" vertical="center"/>
    </xf>
    <xf numFmtId="0" fontId="0" fillId="0" borderId="1" xfId="0" applyBorder="1"/>
    <xf numFmtId="0" fontId="4" fillId="2" borderId="1" xfId="0" applyFont="1" applyFill="1" applyBorder="1" applyAlignment="1">
      <alignment horizontal="center" vertical="center"/>
    </xf>
    <xf numFmtId="0" fontId="0" fillId="2" borderId="1" xfId="0" applyFill="1" applyBorder="1"/>
    <xf numFmtId="0" fontId="4" fillId="3" borderId="1" xfId="0" applyFont="1" applyFill="1" applyBorder="1" applyAlignment="1">
      <alignment horizontal="center" vertical="center"/>
    </xf>
    <xf numFmtId="0" fontId="4" fillId="2" borderId="1" xfId="0" applyFont="1" applyFill="1" applyBorder="1"/>
    <xf numFmtId="0" fontId="0" fillId="3" borderId="1" xfId="0" applyFill="1" applyBorder="1"/>
    <xf numFmtId="0" fontId="5" fillId="0" borderId="1" xfId="0" applyFont="1" applyBorder="1" applyAlignment="1">
      <alignment horizontal="center" vertical="center"/>
    </xf>
    <xf numFmtId="0" fontId="6" fillId="2" borderId="1" xfId="0" applyFont="1" applyFill="1" applyBorder="1" applyAlignment="1">
      <alignment horizontal="left" vertical="center" wrapText="1"/>
    </xf>
    <xf numFmtId="0" fontId="7" fillId="0" borderId="1" xfId="0" applyFont="1" applyBorder="1" applyAlignment="1">
      <alignment horizontal="left" vertical="center" wrapText="1"/>
    </xf>
    <xf numFmtId="0" fontId="7" fillId="2" borderId="1" xfId="0" applyFont="1" applyFill="1" applyBorder="1" applyAlignment="1">
      <alignment horizontal="right" vertical="center" wrapText="1"/>
    </xf>
    <xf numFmtId="0" fontId="7" fillId="0" borderId="1" xfId="0" applyFont="1" applyBorder="1" applyAlignment="1">
      <alignment horizontal="right" vertical="center" wrapText="1"/>
    </xf>
    <xf numFmtId="4" fontId="7" fillId="2" borderId="1" xfId="0" applyNumberFormat="1" applyFont="1" applyFill="1" applyBorder="1" applyAlignment="1">
      <alignment horizontal="right" vertical="center" wrapText="1"/>
    </xf>
    <xf numFmtId="4" fontId="7" fillId="0" borderId="1" xfId="0" applyNumberFormat="1" applyFont="1" applyBorder="1" applyAlignment="1">
      <alignment horizontal="center" vertical="center"/>
    </xf>
    <xf numFmtId="4" fontId="7" fillId="0" borderId="1" xfId="0" applyNumberFormat="1" applyFont="1" applyBorder="1" applyAlignment="1">
      <alignment horizontal="right" vertical="center" wrapText="1"/>
    </xf>
    <xf numFmtId="4" fontId="7" fillId="3" borderId="1" xfId="0" applyNumberFormat="1" applyFont="1" applyFill="1" applyBorder="1" applyAlignment="1">
      <alignment horizontal="right" vertical="center" wrapText="1"/>
    </xf>
    <xf numFmtId="0" fontId="0" fillId="2" borderId="1" xfId="0" applyFill="1" applyBorder="1" applyAlignment="1">
      <alignment horizontal="right" vertical="center" wrapText="1"/>
    </xf>
    <xf numFmtId="0" fontId="7" fillId="0" borderId="1" xfId="0" applyFont="1" applyBorder="1"/>
    <xf numFmtId="4" fontId="9" fillId="0" borderId="1" xfId="0" applyNumberFormat="1" applyFont="1" applyBorder="1"/>
    <xf numFmtId="0" fontId="5" fillId="0" borderId="0" xfId="0" applyFont="1"/>
    <xf numFmtId="0" fontId="13" fillId="0" borderId="0" xfId="0" applyFont="1"/>
    <xf numFmtId="0" fontId="14" fillId="0" borderId="0" xfId="0" applyFont="1" applyAlignment="1">
      <alignment horizontal="right"/>
    </xf>
    <xf numFmtId="0" fontId="8" fillId="0" borderId="1" xfId="0" applyFont="1" applyBorder="1"/>
    <xf numFmtId="0" fontId="0" fillId="0" borderId="1" xfId="0" applyBorder="1"/>
    <xf numFmtId="0" fontId="7" fillId="0" borderId="0" xfId="0" applyFont="1" applyAlignment="1">
      <alignment horizontal="center" vertical="top" wrapText="1"/>
    </xf>
    <xf numFmtId="0" fontId="0" fillId="0" borderId="0" xfId="0"/>
    <xf numFmtId="0" fontId="0" fillId="2" borderId="0" xfId="0" applyFill="1"/>
    <xf numFmtId="0" fontId="14" fillId="0" borderId="0" xfId="0" applyFont="1" applyAlignment="1">
      <alignment horizontal="center" vertical="top" wrapText="1"/>
    </xf>
    <xf numFmtId="0" fontId="1" fillId="0" borderId="0" xfId="0" applyFont="1" applyAlignment="1">
      <alignment horizontal="center" vertical="center" wrapText="1"/>
    </xf>
    <xf numFmtId="0" fontId="10" fillId="0" borderId="0" xfId="0" applyFont="1" applyAlignment="1">
      <alignment horizontal="left" vertical="center" wrapText="1"/>
    </xf>
    <xf numFmtId="0" fontId="3" fillId="0" borderId="0" xfId="0" applyFont="1" applyAlignment="1">
      <alignment horizontal="center" vertical="center" wrapText="1"/>
    </xf>
    <xf numFmtId="0" fontId="2" fillId="0" borderId="0" xfId="0" applyFont="1" applyAlignment="1">
      <alignment horizontal="right" vertical="top" wrapText="1"/>
    </xf>
    <xf numFmtId="0" fontId="9" fillId="0" borderId="1" xfId="0" applyFont="1" applyBorder="1"/>
    <xf numFmtId="0" fontId="12" fillId="0" borderId="0" xfId="0" applyFont="1"/>
    <xf numFmtId="0" fontId="11" fillId="0" borderId="0" xfId="0" applyFont="1"/>
    <xf numFmtId="0" fontId="14" fillId="0" borderId="0" xfId="0" applyFont="1" applyAlignment="1">
      <alignment horizontal="left"/>
    </xf>
    <xf numFmtId="0" fontId="11" fillId="0" borderId="0" xfId="0" applyFont="1" applyAlignment="1">
      <alignment horizontal="left" vertical="top"/>
    </xf>
  </cellXfs>
  <cellStyles count="1">
    <cellStyle name="Обычный"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s>
</file>

<file path=xl/drawings/drawing1.xml><?xml version="1.0" encoding="utf-8"?>
<xdr:wsDr xmlns:xdr="http://schemas.openxmlformats.org/drawingml/2006/spreadsheetDrawing" xmlns:a="http://schemas.openxmlformats.org/drawingml/2006/main">
  <xdr:oneCellAnchor>
    <xdr:from>
      <xdr:col>7</xdr:col>
      <xdr:colOff>0</xdr:colOff>
      <xdr:row>16</xdr:row>
      <xdr:rowOff>0</xdr:rowOff>
    </xdr:from>
    <xdr:ext cx="1333500" cy="1524000"/>
    <xdr:pic>
      <xdr:nvPicPr>
        <xdr:cNvPr id="2" name="Image 1" descr="Picture">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7</xdr:col>
      <xdr:colOff>0</xdr:colOff>
      <xdr:row>17</xdr:row>
      <xdr:rowOff>0</xdr:rowOff>
    </xdr:from>
    <xdr:ext cx="1333500" cy="1524000"/>
    <xdr:pic>
      <xdr:nvPicPr>
        <xdr:cNvPr id="3" name="Image 2" descr="Picture">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7</xdr:col>
      <xdr:colOff>0</xdr:colOff>
      <xdr:row>18</xdr:row>
      <xdr:rowOff>0</xdr:rowOff>
    </xdr:from>
    <xdr:ext cx="1333500" cy="1524000"/>
    <xdr:pic>
      <xdr:nvPicPr>
        <xdr:cNvPr id="4" name="Image 3" descr="Picture">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10</xdr:col>
      <xdr:colOff>0</xdr:colOff>
      <xdr:row>28</xdr:row>
      <xdr:rowOff>0</xdr:rowOff>
    </xdr:from>
    <xdr:ext cx="2952750" cy="1581150"/>
    <xdr:pic>
      <xdr:nvPicPr>
        <xdr:cNvPr id="5" name="Image 4" descr="Picture">
          <a:extLst>
            <a:ext uri="{FF2B5EF4-FFF2-40B4-BE49-F238E27FC236}">
              <a16:creationId xmlns:a16="http://schemas.microsoft.com/office/drawing/2014/main" id="{00000000-0008-0000-0000-000005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14</xdr:col>
      <xdr:colOff>0</xdr:colOff>
      <xdr:row>43</xdr:row>
      <xdr:rowOff>0</xdr:rowOff>
    </xdr:from>
    <xdr:ext cx="476250" cy="400050"/>
    <xdr:pic>
      <xdr:nvPicPr>
        <xdr:cNvPr id="6" name="Image 5" descr="Picture">
          <a:extLst>
            <a:ext uri="{FF2B5EF4-FFF2-40B4-BE49-F238E27FC236}">
              <a16:creationId xmlns:a16="http://schemas.microsoft.com/office/drawing/2014/main" id="{00000000-0008-0000-0000-000006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6:T51"/>
  <sheetViews>
    <sheetView tabSelected="1" topLeftCell="G19" zoomScale="145" zoomScaleNormal="145" workbookViewId="0">
      <selection activeCell="R25" sqref="R25"/>
    </sheetView>
  </sheetViews>
  <sheetFormatPr defaultRowHeight="15" x14ac:dyDescent="0.25"/>
  <cols>
    <col min="1" max="1" width="1.7109375" customWidth="1"/>
    <col min="2" max="2" width="2.28515625" customWidth="1"/>
    <col min="3" max="3" width="1.7109375" customWidth="1"/>
    <col min="4" max="4" width="24.42578125" style="1" customWidth="1"/>
    <col min="5" max="5" width="2" style="1" customWidth="1"/>
    <col min="6" max="6" width="44" customWidth="1"/>
    <col min="7" max="7" width="2.140625" customWidth="1"/>
    <col min="8" max="8" width="26.42578125" customWidth="1"/>
    <col min="9" max="9" width="7.5703125" style="1" customWidth="1"/>
    <col min="10" max="10" width="4.7109375" style="1" customWidth="1"/>
    <col min="11" max="11" width="3.85546875" customWidth="1"/>
    <col min="12" max="12" width="8.140625" style="1" customWidth="1"/>
    <col min="13" max="14" width="17.140625" style="1" customWidth="1"/>
    <col min="15" max="18" width="9.7109375" customWidth="1"/>
    <col min="19" max="19" width="10.85546875" style="2" customWidth="1"/>
    <col min="20" max="20" width="13.42578125" style="2" customWidth="1"/>
    <col min="21" max="21" width="1.7109375" customWidth="1"/>
  </cols>
  <sheetData>
    <row r="6" spans="2:20" ht="4.5" customHeight="1" x14ac:dyDescent="0.25"/>
    <row r="7" spans="2:20" ht="35.65" customHeight="1" x14ac:dyDescent="0.25"/>
    <row r="8" spans="2:20" ht="65.25" customHeight="1" x14ac:dyDescent="0.25">
      <c r="B8" s="32" t="s">
        <v>0</v>
      </c>
      <c r="C8" s="29"/>
      <c r="D8" s="30"/>
      <c r="E8" s="30"/>
      <c r="F8" s="29"/>
      <c r="G8" s="29"/>
      <c r="H8" s="29"/>
      <c r="I8" s="30"/>
      <c r="J8" s="30"/>
      <c r="K8" s="29"/>
      <c r="L8" s="30"/>
      <c r="M8" s="30"/>
      <c r="N8" s="30"/>
      <c r="O8" s="29"/>
      <c r="P8" s="29"/>
    </row>
    <row r="9" spans="2:20" ht="3.6" customHeight="1" x14ac:dyDescent="0.25"/>
    <row r="10" spans="2:20" ht="11.25" customHeight="1" x14ac:dyDescent="0.25">
      <c r="F10" s="3">
        <f ca="1">TODAY()</f>
        <v>45198</v>
      </c>
      <c r="O10" s="35" t="s">
        <v>1</v>
      </c>
      <c r="P10" s="29"/>
      <c r="Q10" s="29"/>
      <c r="R10" s="29"/>
    </row>
    <row r="11" spans="2:20" ht="3.6" customHeight="1" x14ac:dyDescent="0.25"/>
    <row r="12" spans="2:20" ht="11.25" customHeight="1" x14ac:dyDescent="0.25">
      <c r="B12" s="34" t="s">
        <v>2</v>
      </c>
      <c r="C12" s="29"/>
      <c r="D12" s="30"/>
      <c r="E12" s="30"/>
      <c r="F12" s="29"/>
      <c r="G12" s="29"/>
      <c r="H12" s="29"/>
      <c r="I12" s="30"/>
      <c r="J12" s="30"/>
      <c r="K12" s="29"/>
      <c r="L12" s="30"/>
      <c r="M12" s="30"/>
      <c r="N12" s="30"/>
      <c r="O12" s="29"/>
      <c r="P12" s="29"/>
    </row>
    <row r="13" spans="2:20" ht="3.6" customHeight="1" x14ac:dyDescent="0.25"/>
    <row r="14" spans="2:20" ht="12" customHeight="1" x14ac:dyDescent="0.25">
      <c r="B14" s="4" t="s">
        <v>3</v>
      </c>
      <c r="C14" s="5"/>
      <c r="D14" s="6" t="s">
        <v>4</v>
      </c>
      <c r="E14" s="7"/>
      <c r="F14" s="4" t="s">
        <v>5</v>
      </c>
      <c r="G14" s="4" t="s">
        <v>6</v>
      </c>
      <c r="H14" s="4" t="s">
        <v>7</v>
      </c>
      <c r="I14" s="7"/>
      <c r="J14" s="6" t="s">
        <v>8</v>
      </c>
      <c r="K14" s="4" t="s">
        <v>9</v>
      </c>
      <c r="L14" s="6" t="s">
        <v>10</v>
      </c>
      <c r="M14" s="6" t="s">
        <v>11</v>
      </c>
      <c r="N14" s="6" t="s">
        <v>12</v>
      </c>
      <c r="O14" s="4" t="s">
        <v>13</v>
      </c>
      <c r="P14" s="4" t="s">
        <v>14</v>
      </c>
      <c r="Q14" s="4" t="s">
        <v>15</v>
      </c>
      <c r="R14" s="4" t="s">
        <v>16</v>
      </c>
      <c r="S14" s="8" t="s">
        <v>17</v>
      </c>
      <c r="T14" s="6" t="s">
        <v>18</v>
      </c>
    </row>
    <row r="15" spans="2:20" ht="6.75" customHeight="1" x14ac:dyDescent="0.25">
      <c r="B15" s="4">
        <v>1</v>
      </c>
      <c r="C15" s="4">
        <v>2</v>
      </c>
      <c r="D15" s="6"/>
      <c r="E15" s="7"/>
      <c r="F15" s="4">
        <v>3</v>
      </c>
      <c r="G15" s="4"/>
      <c r="H15" s="4">
        <v>4</v>
      </c>
      <c r="I15" s="7"/>
      <c r="J15" s="9"/>
      <c r="K15" s="4">
        <v>5</v>
      </c>
      <c r="L15" s="9"/>
      <c r="M15" s="9"/>
      <c r="N15" s="9"/>
      <c r="O15" s="4">
        <v>6</v>
      </c>
      <c r="P15" s="4">
        <v>7</v>
      </c>
      <c r="Q15" s="4">
        <v>8</v>
      </c>
      <c r="R15" s="4">
        <v>9</v>
      </c>
      <c r="S15" s="10"/>
      <c r="T15" s="7"/>
    </row>
    <row r="16" spans="2:20" ht="9.75" customHeight="1" x14ac:dyDescent="0.25">
      <c r="B16" s="5"/>
      <c r="C16" s="5"/>
      <c r="D16" s="7"/>
      <c r="E16" s="7"/>
      <c r="F16" s="5"/>
      <c r="G16" s="5"/>
      <c r="H16" s="5"/>
      <c r="I16" s="7"/>
      <c r="J16" s="7"/>
      <c r="K16" s="5"/>
      <c r="L16" s="7"/>
      <c r="M16" s="7"/>
      <c r="N16" s="7"/>
      <c r="O16" s="5"/>
      <c r="P16" s="5"/>
      <c r="Q16" s="5"/>
      <c r="R16" s="5"/>
      <c r="S16" s="10"/>
      <c r="T16" s="7"/>
    </row>
    <row r="17" spans="2:20" ht="150" customHeight="1" x14ac:dyDescent="0.25">
      <c r="B17" s="11">
        <v>1</v>
      </c>
      <c r="C17" s="5"/>
      <c r="D17" s="12" t="s">
        <v>19</v>
      </c>
      <c r="E17" s="7"/>
      <c r="F17" s="13" t="s">
        <v>20</v>
      </c>
      <c r="G17" s="5"/>
      <c r="H17" s="5"/>
      <c r="I17" s="14">
        <f>J17*K17</f>
        <v>4.3</v>
      </c>
      <c r="J17" s="14">
        <v>4.3</v>
      </c>
      <c r="K17" s="15">
        <v>1</v>
      </c>
      <c r="L17" s="14">
        <f>132*((100-35)/100)</f>
        <v>85.8</v>
      </c>
      <c r="M17" s="14">
        <f>L17*K17</f>
        <v>85.8</v>
      </c>
      <c r="N17" s="16">
        <f>((L17*100)/611)/100</f>
        <v>0.1404255319148936</v>
      </c>
      <c r="O17" s="17">
        <f>Q17/40</f>
        <v>122.21514893617021</v>
      </c>
      <c r="P17" s="18">
        <f>O17*K17</f>
        <v>122.21514893617021</v>
      </c>
      <c r="Q17" s="18">
        <f>R17/K17</f>
        <v>4888.6059574468081</v>
      </c>
      <c r="R17" s="18">
        <f>34812.8*K17*N17</f>
        <v>4888.6059574468081</v>
      </c>
      <c r="S17" s="19">
        <f>T17/K17</f>
        <v>6326.5634042553183</v>
      </c>
      <c r="T17" s="16">
        <f>R25*(5/6)*N17*K17</f>
        <v>6326.5634042553183</v>
      </c>
    </row>
    <row r="18" spans="2:20" ht="150" customHeight="1" x14ac:dyDescent="0.25">
      <c r="B18" s="11">
        <v>2</v>
      </c>
      <c r="C18" s="5"/>
      <c r="D18" s="12" t="s">
        <v>21</v>
      </c>
      <c r="E18" s="7"/>
      <c r="F18" s="13" t="s">
        <v>22</v>
      </c>
      <c r="G18" s="5"/>
      <c r="H18" s="5"/>
      <c r="I18" s="14">
        <f>J18*K18</f>
        <v>17.600000000000001</v>
      </c>
      <c r="J18" s="14">
        <v>8.8000000000000007</v>
      </c>
      <c r="K18" s="15">
        <v>2</v>
      </c>
      <c r="L18" s="14">
        <f>225*((100-35)/100)</f>
        <v>146.25</v>
      </c>
      <c r="M18" s="14">
        <f>L18*K18</f>
        <v>292.5</v>
      </c>
      <c r="N18" s="16">
        <f>((L18*100)/611)/100</f>
        <v>0.23936170212765959</v>
      </c>
      <c r="O18" s="17">
        <f>Q18/40</f>
        <v>208.32127659574471</v>
      </c>
      <c r="P18" s="18">
        <f>O18*K18</f>
        <v>416.64255319148941</v>
      </c>
      <c r="Q18" s="18">
        <f>R18/K18</f>
        <v>8332.8510638297885</v>
      </c>
      <c r="R18" s="18">
        <f>34812.8*K18*N18</f>
        <v>16665.702127659577</v>
      </c>
      <c r="S18" s="19">
        <f>T18/K18</f>
        <v>10783.914893617022</v>
      </c>
      <c r="T18" s="16">
        <f>R25*(5/6)*N18*K18</f>
        <v>21567.829787234044</v>
      </c>
    </row>
    <row r="19" spans="2:20" ht="150" customHeight="1" x14ac:dyDescent="0.25">
      <c r="B19" s="11">
        <v>3</v>
      </c>
      <c r="C19" s="5"/>
      <c r="D19" s="12" t="s">
        <v>23</v>
      </c>
      <c r="E19" s="7"/>
      <c r="F19" s="13" t="s">
        <v>24</v>
      </c>
      <c r="G19" s="5"/>
      <c r="H19" s="5"/>
      <c r="I19" s="14">
        <f>J19*K19</f>
        <v>7.9</v>
      </c>
      <c r="J19" s="14">
        <v>7.9</v>
      </c>
      <c r="K19" s="15">
        <v>1</v>
      </c>
      <c r="L19" s="14">
        <f>358*((100-35)/100)</f>
        <v>232.70000000000002</v>
      </c>
      <c r="M19" s="14">
        <f>L19*K19</f>
        <v>232.70000000000002</v>
      </c>
      <c r="N19" s="16">
        <f>((L19*100)/611)/100</f>
        <v>0.38085106382978723</v>
      </c>
      <c r="O19" s="17">
        <f>Q19/40</f>
        <v>331.46229787234046</v>
      </c>
      <c r="P19" s="18">
        <f>O19*K19</f>
        <v>331.46229787234046</v>
      </c>
      <c r="Q19" s="18">
        <f>R19/K19</f>
        <v>13258.491914893619</v>
      </c>
      <c r="R19" s="18">
        <f>34812.8*K19*N19</f>
        <v>13258.491914893619</v>
      </c>
      <c r="S19" s="19">
        <f>T19/K19</f>
        <v>17158.406808510637</v>
      </c>
      <c r="T19" s="16">
        <f>R25*(5/6)*N19*K19</f>
        <v>17158.406808510637</v>
      </c>
    </row>
    <row r="20" spans="2:20" x14ac:dyDescent="0.25">
      <c r="B20" s="5"/>
      <c r="C20" s="5"/>
      <c r="D20" s="7"/>
      <c r="E20" s="7"/>
      <c r="F20" s="5"/>
      <c r="G20" s="5"/>
      <c r="H20" s="5"/>
      <c r="I20" s="20">
        <f>SUM(I17:I19)</f>
        <v>29.800000000000004</v>
      </c>
      <c r="J20" s="7"/>
      <c r="K20" s="5"/>
      <c r="L20" s="7"/>
      <c r="M20" s="7"/>
      <c r="N20" s="7"/>
      <c r="O20" s="5"/>
      <c r="P20" s="5"/>
      <c r="Q20" s="5"/>
      <c r="R20" s="5"/>
      <c r="S20" s="10"/>
      <c r="T20" s="7"/>
    </row>
    <row r="21" spans="2:20" x14ac:dyDescent="0.25">
      <c r="B21" s="27"/>
      <c r="C21" s="27"/>
      <c r="F21" s="26" t="s">
        <v>25</v>
      </c>
      <c r="G21" s="27"/>
      <c r="H21" s="27"/>
      <c r="I21" s="27"/>
      <c r="J21" s="27"/>
      <c r="K21" s="27"/>
      <c r="L21" s="27"/>
      <c r="M21" s="27"/>
      <c r="N21" s="27"/>
      <c r="O21" s="27"/>
      <c r="P21" s="18">
        <f>SUM(P17:P19)</f>
        <v>870.32000000000016</v>
      </c>
      <c r="Q21" s="21"/>
      <c r="R21" s="18">
        <f>SUM(R17:R19)</f>
        <v>34812.800000000003</v>
      </c>
      <c r="T21" s="19">
        <f>SUM(T17:T19)</f>
        <v>45052.800000000003</v>
      </c>
    </row>
    <row r="22" spans="2:20" x14ac:dyDescent="0.25">
      <c r="B22" s="27"/>
      <c r="C22" s="27"/>
      <c r="F22" s="26" t="s">
        <v>26</v>
      </c>
      <c r="G22" s="27"/>
      <c r="H22" s="27"/>
      <c r="I22" s="27"/>
      <c r="J22" s="27"/>
      <c r="K22" s="27"/>
      <c r="L22" s="27"/>
      <c r="M22" s="27"/>
      <c r="N22" s="27"/>
      <c r="O22" s="27"/>
      <c r="P22" s="18">
        <f>P21*0.2</f>
        <v>174.06400000000005</v>
      </c>
      <c r="Q22" s="21"/>
      <c r="R22" s="18">
        <f>R21*0.2</f>
        <v>6962.5600000000013</v>
      </c>
      <c r="T22" s="19">
        <f>T21*0.2</f>
        <v>9010.5600000000013</v>
      </c>
    </row>
    <row r="23" spans="2:20" x14ac:dyDescent="0.25">
      <c r="B23" s="27"/>
      <c r="C23" s="27"/>
      <c r="F23" s="26" t="s">
        <v>27</v>
      </c>
      <c r="G23" s="27"/>
      <c r="H23" s="27"/>
      <c r="I23" s="27"/>
      <c r="J23" s="27"/>
      <c r="K23" s="27"/>
      <c r="L23" s="27"/>
      <c r="M23" s="27"/>
      <c r="N23" s="27"/>
      <c r="O23" s="27"/>
      <c r="P23" s="18">
        <f>P22+P21</f>
        <v>1044.3840000000002</v>
      </c>
      <c r="Q23" s="21"/>
      <c r="R23" s="18">
        <f>R22+R21</f>
        <v>41775.360000000001</v>
      </c>
      <c r="T23" s="19">
        <f>T22+T21</f>
        <v>54063.360000000001</v>
      </c>
    </row>
    <row r="24" spans="2:20" x14ac:dyDescent="0.25">
      <c r="B24" s="27"/>
      <c r="C24" s="27"/>
      <c r="F24" s="36" t="s">
        <v>28</v>
      </c>
      <c r="G24" s="27"/>
      <c r="H24" s="27"/>
      <c r="I24" s="27"/>
      <c r="J24" s="27"/>
      <c r="K24" s="27"/>
      <c r="L24" s="27"/>
      <c r="M24" s="27"/>
      <c r="N24" s="27"/>
      <c r="O24" s="27"/>
      <c r="P24" s="22">
        <f>R24/40</f>
        <v>307.2</v>
      </c>
      <c r="Q24" s="5"/>
      <c r="R24" s="22">
        <f>12288</f>
        <v>12288</v>
      </c>
    </row>
    <row r="25" spans="2:20" x14ac:dyDescent="0.25">
      <c r="B25" s="27"/>
      <c r="C25" s="27"/>
      <c r="F25" s="36" t="s">
        <v>29</v>
      </c>
      <c r="G25" s="27"/>
      <c r="H25" s="27"/>
      <c r="I25" s="27"/>
      <c r="J25" s="27"/>
      <c r="K25" s="27"/>
      <c r="L25" s="27"/>
      <c r="M25" s="27"/>
      <c r="N25" s="27"/>
      <c r="O25" s="27"/>
      <c r="P25" s="22">
        <f>P24+P23</f>
        <v>1351.5840000000003</v>
      </c>
      <c r="Q25" s="21"/>
      <c r="R25" s="22">
        <f>R24+R23</f>
        <v>54063.360000000001</v>
      </c>
    </row>
    <row r="26" spans="2:20" ht="9.9499999999999993" customHeight="1" x14ac:dyDescent="0.25"/>
    <row r="27" spans="2:20" ht="9.9499999999999993" customHeight="1" x14ac:dyDescent="0.25">
      <c r="B27" s="33" t="s">
        <v>30</v>
      </c>
      <c r="C27" s="29"/>
      <c r="D27" s="30"/>
      <c r="E27" s="30"/>
      <c r="F27" s="29"/>
      <c r="G27" s="29"/>
      <c r="H27" s="29"/>
      <c r="I27" s="30"/>
      <c r="J27" s="30"/>
      <c r="K27" s="29"/>
      <c r="L27" s="30"/>
      <c r="M27" s="30"/>
      <c r="N27" s="30"/>
      <c r="O27" s="29"/>
      <c r="P27" s="29"/>
    </row>
    <row r="28" spans="2:20" ht="9.9499999999999993" customHeight="1" x14ac:dyDescent="0.25">
      <c r="B28" s="33" t="s">
        <v>31</v>
      </c>
      <c r="C28" s="29"/>
      <c r="D28" s="30"/>
      <c r="E28" s="30"/>
      <c r="F28" s="29"/>
      <c r="G28" s="29"/>
      <c r="H28" s="29"/>
      <c r="I28" s="30"/>
      <c r="J28" s="30"/>
      <c r="K28" s="29"/>
      <c r="L28" s="30"/>
      <c r="M28" s="30"/>
      <c r="N28" s="30"/>
      <c r="O28" s="29"/>
      <c r="P28" s="29"/>
    </row>
    <row r="29" spans="2:20" ht="9.9499999999999993" customHeight="1" x14ac:dyDescent="0.25">
      <c r="B29" s="33" t="s">
        <v>32</v>
      </c>
      <c r="C29" s="29"/>
      <c r="D29" s="30"/>
      <c r="E29" s="30"/>
      <c r="F29" s="29"/>
      <c r="G29" s="29"/>
      <c r="H29" s="29"/>
      <c r="I29" s="30"/>
      <c r="J29" s="30"/>
    </row>
    <row r="30" spans="2:20" ht="21.95" customHeight="1" x14ac:dyDescent="0.25">
      <c r="B30" s="33" t="s">
        <v>33</v>
      </c>
      <c r="C30" s="29"/>
      <c r="D30" s="30"/>
      <c r="E30" s="30"/>
      <c r="F30" s="29"/>
      <c r="G30" s="29"/>
      <c r="H30" s="29"/>
      <c r="I30" s="30"/>
      <c r="J30" s="30"/>
      <c r="K30" s="29"/>
      <c r="L30" s="30"/>
      <c r="M30" s="30"/>
      <c r="N30" s="30"/>
      <c r="O30" s="29"/>
      <c r="P30" s="29"/>
    </row>
    <row r="31" spans="2:20" ht="22.9" customHeight="1" x14ac:dyDescent="0.25">
      <c r="B31" s="33" t="s">
        <v>34</v>
      </c>
      <c r="C31" s="29"/>
      <c r="D31" s="30"/>
      <c r="E31" s="30"/>
      <c r="F31" s="29"/>
      <c r="G31" s="29"/>
      <c r="H31" s="29"/>
      <c r="I31" s="30"/>
      <c r="J31" s="30"/>
      <c r="K31" s="29"/>
      <c r="L31" s="30"/>
      <c r="M31" s="30"/>
      <c r="N31" s="30"/>
      <c r="O31" s="29"/>
      <c r="P31" s="29"/>
    </row>
    <row r="32" spans="2:20" ht="9.1999999999999993" customHeight="1" x14ac:dyDescent="0.25"/>
    <row r="33" spans="2:18" ht="9.9499999999999993" customHeight="1" x14ac:dyDescent="0.25">
      <c r="B33" s="38" t="s">
        <v>35</v>
      </c>
      <c r="C33" s="29"/>
      <c r="D33" s="30"/>
      <c r="E33" s="30"/>
      <c r="F33" s="29"/>
    </row>
    <row r="34" spans="2:18" ht="10.7" customHeight="1" x14ac:dyDescent="0.25">
      <c r="B34" s="37" t="s">
        <v>36</v>
      </c>
      <c r="C34" s="29"/>
      <c r="D34" s="30"/>
      <c r="E34" s="30"/>
      <c r="F34" s="29"/>
    </row>
    <row r="35" spans="2:18" ht="15.95" customHeight="1" x14ac:dyDescent="0.25">
      <c r="B35" s="40" t="s">
        <v>37</v>
      </c>
      <c r="C35" s="29"/>
      <c r="D35" s="30"/>
      <c r="E35" s="30"/>
      <c r="F35" s="29"/>
    </row>
    <row r="36" spans="2:18" ht="10.7" customHeight="1" x14ac:dyDescent="0.25">
      <c r="B36" s="23" t="s">
        <v>38</v>
      </c>
    </row>
    <row r="37" spans="2:18" ht="10.7" customHeight="1" x14ac:dyDescent="0.25">
      <c r="B37" s="24" t="s">
        <v>39</v>
      </c>
    </row>
    <row r="38" spans="2:18" ht="3" customHeight="1" x14ac:dyDescent="0.25"/>
    <row r="39" spans="2:18" ht="12.95" customHeight="1" x14ac:dyDescent="0.25">
      <c r="B39" s="28" t="s">
        <v>40</v>
      </c>
      <c r="C39" s="29"/>
      <c r="D39" s="30"/>
      <c r="E39" s="30"/>
      <c r="F39" s="29"/>
      <c r="G39" s="29"/>
      <c r="H39" s="29"/>
      <c r="I39" s="30"/>
      <c r="J39" s="30"/>
      <c r="K39" s="29"/>
      <c r="L39" s="30"/>
      <c r="M39" s="30"/>
      <c r="N39" s="30"/>
      <c r="O39" s="29"/>
      <c r="P39" s="29"/>
    </row>
    <row r="40" spans="2:18" ht="12.95" customHeight="1" x14ac:dyDescent="0.25">
      <c r="B40" s="28" t="s">
        <v>41</v>
      </c>
      <c r="C40" s="29"/>
      <c r="D40" s="30"/>
      <c r="E40" s="30"/>
      <c r="F40" s="29"/>
      <c r="G40" s="29"/>
      <c r="H40" s="29"/>
      <c r="I40" s="30"/>
      <c r="J40" s="30"/>
      <c r="K40" s="29"/>
      <c r="L40" s="30"/>
      <c r="M40" s="30"/>
      <c r="N40" s="30"/>
      <c r="O40" s="29"/>
      <c r="P40" s="29"/>
    </row>
    <row r="41" spans="2:18" ht="3" customHeight="1" x14ac:dyDescent="0.25"/>
    <row r="42" spans="2:18" ht="12.95" customHeight="1" x14ac:dyDescent="0.25">
      <c r="B42" s="31" t="s">
        <v>42</v>
      </c>
      <c r="C42" s="29"/>
      <c r="D42" s="30"/>
      <c r="E42" s="30"/>
      <c r="F42" s="29"/>
      <c r="G42" s="29"/>
      <c r="H42" s="29"/>
      <c r="I42" s="30"/>
      <c r="J42" s="30"/>
      <c r="K42" s="29"/>
      <c r="L42" s="30"/>
      <c r="M42" s="30"/>
      <c r="N42" s="30"/>
      <c r="O42" s="29"/>
      <c r="P42" s="29"/>
    </row>
    <row r="43" spans="2:18" ht="1.5" customHeight="1" x14ac:dyDescent="0.25"/>
    <row r="44" spans="2:18" ht="15.95" customHeight="1" x14ac:dyDescent="0.25">
      <c r="H44" s="25" t="s">
        <v>43</v>
      </c>
      <c r="P44" s="39" t="s">
        <v>44</v>
      </c>
      <c r="Q44" s="29"/>
      <c r="R44" s="29"/>
    </row>
    <row r="45" spans="2:18" ht="15.95" customHeight="1" x14ac:dyDescent="0.25"/>
    <row r="46" spans="2:18" ht="15.95" customHeight="1" x14ac:dyDescent="0.25"/>
    <row r="47" spans="2:18" ht="15.95" customHeight="1" x14ac:dyDescent="0.25"/>
    <row r="48" spans="2:18" ht="15.95" customHeight="1" x14ac:dyDescent="0.25"/>
    <row r="49" ht="15.95" customHeight="1" x14ac:dyDescent="0.25"/>
    <row r="50" ht="15.95" customHeight="1" x14ac:dyDescent="0.25"/>
    <row r="51" ht="18.2" customHeight="1" x14ac:dyDescent="0.25"/>
  </sheetData>
  <mergeCells count="22">
    <mergeCell ref="B33:F33"/>
    <mergeCell ref="P44:R44"/>
    <mergeCell ref="B31:P31"/>
    <mergeCell ref="B27:P27"/>
    <mergeCell ref="F23:O23"/>
    <mergeCell ref="B35:F35"/>
    <mergeCell ref="F22:O22"/>
    <mergeCell ref="B39:P39"/>
    <mergeCell ref="C21:C25"/>
    <mergeCell ref="B42:P42"/>
    <mergeCell ref="B8:P8"/>
    <mergeCell ref="B29:J29"/>
    <mergeCell ref="B12:P12"/>
    <mergeCell ref="B28:P28"/>
    <mergeCell ref="O10:R10"/>
    <mergeCell ref="F25:O25"/>
    <mergeCell ref="B40:P40"/>
    <mergeCell ref="B30:P30"/>
    <mergeCell ref="B34:F34"/>
    <mergeCell ref="F21:O21"/>
    <mergeCell ref="F24:O24"/>
    <mergeCell ref="B21:B25"/>
  </mergeCells>
  <pageMargins left="0.75" right="0.75" top="1" bottom="1" header="0.5" footer="0.5"/>
  <pageSetup paperSize="9" orientation="portrait" horizontalDpi="1200" verticalDpi="120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Sheet</vt:lpstr>
      <vt:lpstr>Sheet!Область_печати</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user</cp:lastModifiedBy>
  <dcterms:created xsi:type="dcterms:W3CDTF">2023-09-29T12:45:43Z</dcterms:created>
  <dcterms:modified xsi:type="dcterms:W3CDTF">2023-09-29T12:50:23Z</dcterms:modified>
</cp:coreProperties>
</file>